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irectpojistovnaas-my.sharepoint.com/personal/dzmitry_famin_fidoo_com/Documents/Plocha/KJ - BDO/"/>
    </mc:Choice>
  </mc:AlternateContent>
  <xr:revisionPtr revIDLastSave="66" documentId="8_{E3274899-3329-4E99-A7E2-A01E15C38504}" xr6:coauthVersionLast="47" xr6:coauthVersionMax="47" xr10:uidLastSave="{663024F8-3276-42E6-A5C2-A88C4437C3E3}"/>
  <bookViews>
    <workbookView xWindow="28680" yWindow="-120" windowWidth="29040" windowHeight="15840" xr2:uid="{00000000-000D-0000-FFFF-FFFF00000000}"/>
  </bookViews>
  <sheets>
    <sheet name="Přehled po vozidlech " sheetId="1" r:id="rId1"/>
    <sheet name="Přehled po zaměstnancích" sheetId="4" r:id="rId2"/>
  </sheets>
  <definedNames>
    <definedName name="_xlnm._FilterDatabase" localSheetId="0" hidden="1">'Přehled po vozidlech '!$A$2:$W$9</definedName>
    <definedName name="_xlnm._FilterDatabase" localSheetId="1">'Přehled po zaměstnancích'!$A$2:$J$9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K4" i="1"/>
  <c r="O4" i="1" s="1"/>
  <c r="K5" i="1"/>
  <c r="O5" i="1" s="1"/>
  <c r="K6" i="1"/>
  <c r="K3" i="1"/>
  <c r="O3" i="1" s="1"/>
  <c r="E3" i="4"/>
  <c r="E4" i="4"/>
  <c r="E5" i="4"/>
  <c r="J4" i="4"/>
  <c r="J5" i="4"/>
  <c r="J3" i="4"/>
  <c r="I3" i="4"/>
  <c r="V3" i="1"/>
  <c r="W4" i="1"/>
  <c r="W5" i="1"/>
  <c r="W3" i="1"/>
  <c r="T3" i="1"/>
  <c r="V5" i="1"/>
  <c r="V4" i="1"/>
  <c r="R4" i="1"/>
  <c r="T4" i="1" s="1"/>
  <c r="R5" i="1"/>
  <c r="T5" i="1" s="1"/>
  <c r="R3" i="1"/>
  <c r="M5" i="1" l="1"/>
  <c r="M4" i="1"/>
  <c r="M3" i="1"/>
  <c r="I4" i="4"/>
  <c r="S4" i="1"/>
  <c r="I5" i="4"/>
  <c r="S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Dzmitry Famin</author>
  </authors>
  <commentList>
    <comment ref="P2" authorId="0" shapeId="0" xr:uid="{37F45C7F-6F08-4EAE-9D82-EECD3686B98C}">
      <text>
        <r>
          <rPr>
            <sz val="9"/>
            <color indexed="81"/>
            <rFont val="Tahoma"/>
            <charset val="1"/>
          </rPr>
          <t>Součet částek za tankování z účtenek v daném měsíci</t>
        </r>
      </text>
    </comment>
    <comment ref="Q2" authorId="0" shapeId="0" xr:uid="{CA920855-C3F8-4FAA-A3C8-1BB3F6D87CC5}">
      <text>
        <r>
          <rPr>
            <sz val="9"/>
            <color indexed="81"/>
            <rFont val="Tahoma"/>
            <charset val="1"/>
          </rPr>
          <t>Součet natankovaných litrů z účtenek za tankování v daném měsíci</t>
        </r>
      </text>
    </comment>
    <comment ref="R2" authorId="0" shapeId="0" xr:uid="{CDA5DB9B-C215-4CE4-9A76-21BBEEC17D4F}">
      <text>
        <r>
          <rPr>
            <sz val="9"/>
            <color indexed="81"/>
            <rFont val="Tahoma"/>
            <charset val="1"/>
          </rPr>
          <t>Na základě součtu sumy za tankování a součtu natankovaných litrů</t>
        </r>
      </text>
    </comment>
    <comment ref="S2" authorId="0" shapeId="0" xr:uid="{ABE762DE-7661-4A07-BECC-8E22292692A3}">
      <text>
        <r>
          <rPr>
            <sz val="9"/>
            <color indexed="81"/>
            <rFont val="Tahoma"/>
            <family val="2"/>
            <charset val="238"/>
          </rPr>
          <t>Průměrná spotřeba * Služební kilometry / 100 * Průměrná cena za litr</t>
        </r>
      </text>
    </comment>
    <comment ref="T2" authorId="0" shapeId="0" xr:uid="{F81CB58A-2FBC-49ED-886C-21BE8E09C873}">
      <text>
        <r>
          <rPr>
            <sz val="9"/>
            <color indexed="81"/>
            <rFont val="Tahoma"/>
            <family val="2"/>
            <charset val="238"/>
          </rPr>
          <t>Průměrná spotřeba * Soukromé kilometry / 100 * Průměrná cena za litr</t>
        </r>
      </text>
    </comment>
    <comment ref="V2" authorId="0" shapeId="0" xr:uid="{AF79918E-9D88-4AA5-8489-81C56FB68B6A}">
      <text>
        <r>
          <rPr>
            <sz val="9"/>
            <color indexed="81"/>
            <rFont val="Tahoma"/>
            <family val="2"/>
            <charset val="238"/>
          </rPr>
          <t>Průměrná spotřeba * Služební kilometry / 100 * Cena za litr dle vyhlášky</t>
        </r>
      </text>
    </comment>
    <comment ref="W2" authorId="0" shapeId="0" xr:uid="{9F49797E-98F1-450F-8C02-39A6B96BF7A7}">
      <text>
        <r>
          <rPr>
            <sz val="9"/>
            <color indexed="81"/>
            <rFont val="Tahoma"/>
            <family val="2"/>
            <charset val="238"/>
          </rPr>
          <t>Průměrná spotřeba * Soukromé kilometry / 100 * Cena za litr dle vyhlášky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Dzmitry Famin</author>
  </authors>
  <commentList>
    <comment ref="E2" authorId="0" shapeId="0" xr:uid="{137EE8E6-7476-46A3-8E51-FE585EEE22E6}">
      <text>
        <r>
          <rPr>
            <sz val="9"/>
            <color indexed="81"/>
            <rFont val="Tahoma"/>
            <charset val="1"/>
          </rPr>
          <t>1% nebo 0,5% z pořizovací ceny individuálního firemního vozidla
Pořizovací cena * 0,01, když vozidlo není nízkoemisní
Pořizovací cena * 0,005, když vozidlo je nízkoemisní</t>
        </r>
      </text>
    </comment>
    <comment ref="I2" authorId="0" shapeId="0" xr:uid="{D7D16798-D49E-4B1F-BAD2-E2F1BAC3BFB9}">
      <text>
        <r>
          <rPr>
            <sz val="9"/>
            <color indexed="81"/>
            <rFont val="Tahoma"/>
            <family val="2"/>
            <charset val="238"/>
          </rPr>
          <t>Součet nákladů na soukromé kilometry všech vozidel, které řidič v daném měsíci používal dle reálných nákladů.
Průměrná spotřeba * Soukromé kilometry / 100 * Průměrná cena za litr</t>
        </r>
      </text>
    </comment>
    <comment ref="J2" authorId="0" shapeId="0" xr:uid="{2ED01C18-C62D-466C-B57A-F416C4606E04}">
      <text>
        <r>
          <rPr>
            <sz val="9"/>
            <color indexed="81"/>
            <rFont val="Tahoma"/>
            <family val="2"/>
            <charset val="238"/>
          </rPr>
          <t>Součet nákladů na soukromé kilometry všech vozidel, které řidič v daném měsíci používal dle vyhlášky.
Průměrná spotřeba * Soukromé kilometry / 100 * Cena za litr dle vyhlášky</t>
        </r>
      </text>
    </comment>
  </commentList>
</comments>
</file>

<file path=xl/sharedStrings.xml><?xml version="1.0" encoding="utf-8"?>
<sst xmlns="http://schemas.openxmlformats.org/spreadsheetml/2006/main" count="111" uniqueCount="85">
  <si>
    <t>SPZ</t>
  </si>
  <si>
    <t>Značka</t>
  </si>
  <si>
    <t>Model</t>
  </si>
  <si>
    <t>ŠKODA</t>
  </si>
  <si>
    <t>KIA</t>
  </si>
  <si>
    <t>9AB8654</t>
  </si>
  <si>
    <t>7AC0791</t>
  </si>
  <si>
    <t>3BB3923</t>
  </si>
  <si>
    <t>Ceed</t>
  </si>
  <si>
    <t>Scala</t>
  </si>
  <si>
    <t>Octavia</t>
  </si>
  <si>
    <t>Nafta</t>
  </si>
  <si>
    <t>Druh paliva</t>
  </si>
  <si>
    <t>Procento služebních jízd</t>
  </si>
  <si>
    <t>Služebně najeto, km</t>
  </si>
  <si>
    <t>Soukromě najeto, km</t>
  </si>
  <si>
    <t>Procento soukromých jízd</t>
  </si>
  <si>
    <t>Suma za tankování, Kč</t>
  </si>
  <si>
    <t>Natankováno litrů, l</t>
  </si>
  <si>
    <t>Stav tachometru na začátku měsíce, km</t>
  </si>
  <si>
    <t>Stav tachometru na konci měsíce, km</t>
  </si>
  <si>
    <t>Náklady na soukromé kilometry dle vyhlášky, Kč</t>
  </si>
  <si>
    <t>Cena za litr dle vyhlášky, Kč</t>
  </si>
  <si>
    <t>Průměrná cena za litr, Kč</t>
  </si>
  <si>
    <t>Náklady na služební kilometry dle vyhlášky, Kč</t>
  </si>
  <si>
    <t>Náklady na služební kilometry dle reálných výdajů, Kč</t>
  </si>
  <si>
    <t>Náklady na soukromé kilometry dle reálných výdajů, Kč</t>
  </si>
  <si>
    <t>Benzin 95</t>
  </si>
  <si>
    <t>Jméno</t>
  </si>
  <si>
    <t>Příjmení</t>
  </si>
  <si>
    <t>Částka k dodanění na základě pořizovací ceny vozidla, Kč</t>
  </si>
  <si>
    <t>Součet nákladů na soukromé kilometry dle reálných výdajů, Kč</t>
  </si>
  <si>
    <t>Součet nákladů na soukromé kilometry dle vyhlášky, Kč</t>
  </si>
  <si>
    <t>Jan</t>
  </si>
  <si>
    <t>Novák</t>
  </si>
  <si>
    <t>Karel</t>
  </si>
  <si>
    <t>Iveta</t>
  </si>
  <si>
    <t>Novotná</t>
  </si>
  <si>
    <t>Ne</t>
  </si>
  <si>
    <t>Nízkoemisní vozidlo</t>
  </si>
  <si>
    <t>Čermák</t>
  </si>
  <si>
    <t>Potvrzeno Fleet managerem</t>
  </si>
  <si>
    <t>Ano</t>
  </si>
  <si>
    <t>4AS6732</t>
  </si>
  <si>
    <t>VW</t>
  </si>
  <si>
    <t>Passat</t>
  </si>
  <si>
    <t>-</t>
  </si>
  <si>
    <t>Průměrná spotřeba dle tech. průkazu, l</t>
  </si>
  <si>
    <t>Pořizovací cena vozidla vč. DPH, Kč</t>
  </si>
  <si>
    <t>Celkový počet najetých kilometrů, km</t>
  </si>
  <si>
    <t>E-mail</t>
  </si>
  <si>
    <t>Číslo zaměstnance</t>
  </si>
  <si>
    <t>jan.novak@test.cz</t>
  </si>
  <si>
    <t>karel.cermak@test.cz</t>
  </si>
  <si>
    <t>iveta.novotna@test.cz</t>
  </si>
  <si>
    <t>fleet_manager_approved</t>
  </si>
  <si>
    <t>vehicle_registration_number</t>
  </si>
  <si>
    <t>vehicle_brand</t>
  </si>
  <si>
    <t>vehicle_model</t>
  </si>
  <si>
    <t>vehicle_fuel_type</t>
  </si>
  <si>
    <t>vehicle_fuel_consumption</t>
  </si>
  <si>
    <t>vehicle_low_emission</t>
  </si>
  <si>
    <t>vehicle_price</t>
  </si>
  <si>
    <t>start_odometer</t>
  </si>
  <si>
    <t>end_odometer</t>
  </si>
  <si>
    <t>distance_total</t>
  </si>
  <si>
    <t>distance_company</t>
  </si>
  <si>
    <t>distance_company_percentage</t>
  </si>
  <si>
    <t>distance_private</t>
  </si>
  <si>
    <t>distance_private_percentage</t>
  </si>
  <si>
    <t>fuelings_price</t>
  </si>
  <si>
    <t>fuelings_amount</t>
  </si>
  <si>
    <t>fuelings_cost_per_liter</t>
  </si>
  <si>
    <t>costs_real_company</t>
  </si>
  <si>
    <t>costs_real_private</t>
  </si>
  <si>
    <t>fuelings_allowance_per_liter</t>
  </si>
  <si>
    <t>costs_allowance_company</t>
  </si>
  <si>
    <t>costs_allowance_private</t>
  </si>
  <si>
    <t>first_name</t>
  </si>
  <si>
    <t>last_name</t>
  </si>
  <si>
    <t>email</t>
  </si>
  <si>
    <t>employee_number</t>
  </si>
  <si>
    <t>amount_to_tax</t>
  </si>
  <si>
    <t>distance</t>
  </si>
  <si>
    <t>cost_allowance_private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</si>
</sst>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veta.novotna@test.cz" TargetMode="External"/><Relationship Id="rId2" Type="http://schemas.openxmlformats.org/officeDocument/2006/relationships/hyperlink" Target="mailto:karel.cermak@test.cz" TargetMode="External"/><Relationship Id="rId1" Type="http://schemas.openxmlformats.org/officeDocument/2006/relationships/hyperlink" Target="mailto:jan.novak@test.cz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zoomScaleNormal="100" workbookViewId="0"/>
  </sheetViews>
  <sheetFormatPr defaultRowHeight="14.4" x14ac:dyDescent="0.3"/>
  <cols>
    <col min="1" max="1" width="23.21875" bestFit="1" customWidth="1"/>
    <col min="2" max="2" width="26.5546875" bestFit="1" customWidth="1"/>
    <col min="3" max="3" width="13.33203125" bestFit="1" customWidth="1"/>
    <col min="4" max="4" width="13.88671875" bestFit="1" customWidth="1"/>
    <col min="5" max="5" width="16.77734375" bestFit="1" customWidth="1"/>
    <col min="6" max="6" width="24.88671875" bestFit="1" customWidth="1"/>
    <col min="7" max="7" width="23" customWidth="1"/>
    <col min="8" max="8" width="25" bestFit="1" customWidth="1"/>
    <col min="9" max="10" width="22.21875" bestFit="1" customWidth="1"/>
    <col min="11" max="11" width="25.21875" bestFit="1" customWidth="1"/>
    <col min="12" max="12" width="23.21875" bestFit="1" customWidth="1"/>
    <col min="13" max="13" width="28.21875" bestFit="1" customWidth="1"/>
    <col min="14" max="14" width="24" bestFit="1" customWidth="1"/>
    <col min="15" max="15" width="26.5546875" bestFit="1" customWidth="1"/>
    <col min="16" max="16" width="24.5546875" bestFit="1" customWidth="1"/>
    <col min="17" max="17" width="22.6640625" bestFit="1" customWidth="1"/>
    <col min="18" max="18" width="24.33203125" bestFit="1" customWidth="1"/>
    <col min="19" max="19" width="25" bestFit="1" customWidth="1"/>
    <col min="20" max="20" width="24.109375" bestFit="1" customWidth="1"/>
    <col min="21" max="21" width="26.6640625" bestFit="1" customWidth="1"/>
    <col min="22" max="22" width="25" bestFit="1" customWidth="1"/>
    <col min="23" max="23" width="24.109375" style="6" bestFit="1" customWidth="1"/>
  </cols>
  <sheetData>
    <row r="1" spans="1:23" s="6" customFormat="1" x14ac:dyDescent="0.3">
      <c r="A1" s="13" t="s">
        <v>55</v>
      </c>
      <c r="B1" s="14" t="s">
        <v>56</v>
      </c>
      <c r="C1" s="13" t="s">
        <v>57</v>
      </c>
      <c r="D1" s="13" t="s">
        <v>58</v>
      </c>
      <c r="E1" s="13" t="s">
        <v>59</v>
      </c>
      <c r="F1" s="13" t="s">
        <v>60</v>
      </c>
      <c r="G1" s="13" t="s">
        <v>61</v>
      </c>
      <c r="H1" s="13" t="s">
        <v>62</v>
      </c>
      <c r="I1" s="13" t="s">
        <v>63</v>
      </c>
      <c r="J1" s="13" t="s">
        <v>64</v>
      </c>
      <c r="K1" s="13" t="s">
        <v>65</v>
      </c>
      <c r="L1" s="13" t="s">
        <v>66</v>
      </c>
      <c r="M1" s="13" t="s">
        <v>67</v>
      </c>
      <c r="N1" s="13" t="s">
        <v>68</v>
      </c>
      <c r="O1" s="13" t="s">
        <v>69</v>
      </c>
      <c r="P1" s="13" t="s">
        <v>70</v>
      </c>
      <c r="Q1" s="13" t="s">
        <v>71</v>
      </c>
      <c r="R1" s="13" t="s">
        <v>72</v>
      </c>
      <c r="S1" s="13" t="s">
        <v>73</v>
      </c>
      <c r="T1" s="13" t="s">
        <v>74</v>
      </c>
      <c r="U1" s="13" t="s">
        <v>75</v>
      </c>
      <c r="V1" s="13" t="s">
        <v>76</v>
      </c>
      <c r="W1" s="13" t="s">
        <v>77</v>
      </c>
    </row>
    <row r="2" spans="1:23" s="1" customFormat="1" ht="43.2" x14ac:dyDescent="0.3">
      <c r="A2" s="10" t="s">
        <v>41</v>
      </c>
      <c r="B2" s="10" t="s">
        <v>0</v>
      </c>
      <c r="C2" s="10" t="s">
        <v>1</v>
      </c>
      <c r="D2" s="10" t="s">
        <v>2</v>
      </c>
      <c r="E2" s="10" t="s">
        <v>12</v>
      </c>
      <c r="F2" s="10" t="s">
        <v>47</v>
      </c>
      <c r="G2" s="10" t="s">
        <v>39</v>
      </c>
      <c r="H2" s="10" t="s">
        <v>48</v>
      </c>
      <c r="I2" s="10" t="s">
        <v>19</v>
      </c>
      <c r="J2" s="10" t="s">
        <v>20</v>
      </c>
      <c r="K2" s="11" t="s">
        <v>49</v>
      </c>
      <c r="L2" s="11" t="s">
        <v>14</v>
      </c>
      <c r="M2" s="11" t="s">
        <v>13</v>
      </c>
      <c r="N2" s="11" t="s">
        <v>15</v>
      </c>
      <c r="O2" s="11" t="s">
        <v>16</v>
      </c>
      <c r="P2" s="11" t="s">
        <v>17</v>
      </c>
      <c r="Q2" s="11" t="s">
        <v>18</v>
      </c>
      <c r="R2" s="11" t="s">
        <v>23</v>
      </c>
      <c r="S2" s="11" t="s">
        <v>25</v>
      </c>
      <c r="T2" s="11" t="s">
        <v>26</v>
      </c>
      <c r="U2" s="10" t="s">
        <v>22</v>
      </c>
      <c r="V2" s="11" t="s">
        <v>24</v>
      </c>
      <c r="W2" s="11" t="s">
        <v>21</v>
      </c>
    </row>
    <row r="3" spans="1:23" x14ac:dyDescent="0.3">
      <c r="A3" s="2" t="s">
        <v>42</v>
      </c>
      <c r="B3" s="2" t="s">
        <v>5</v>
      </c>
      <c r="C3" s="2" t="s">
        <v>3</v>
      </c>
      <c r="D3" s="2" t="s">
        <v>9</v>
      </c>
      <c r="E3" s="2" t="s">
        <v>27</v>
      </c>
      <c r="F3" s="2">
        <v>6.5</v>
      </c>
      <c r="G3" s="2" t="s">
        <v>38</v>
      </c>
      <c r="H3" s="4">
        <v>650000</v>
      </c>
      <c r="I3" s="4">
        <v>45831</v>
      </c>
      <c r="J3" s="4">
        <v>46581</v>
      </c>
      <c r="K3" s="4">
        <f>J3-I3</f>
        <v>750</v>
      </c>
      <c r="L3" s="4">
        <v>500</v>
      </c>
      <c r="M3" s="3">
        <f>L3/K3</f>
        <v>0.66666666666666663</v>
      </c>
      <c r="N3" s="4">
        <v>250</v>
      </c>
      <c r="O3" s="3">
        <f>N3/K3</f>
        <v>0.33333333333333331</v>
      </c>
      <c r="P3" s="8">
        <v>1600</v>
      </c>
      <c r="Q3" s="2">
        <v>48</v>
      </c>
      <c r="R3" s="5">
        <f>P3/Q3</f>
        <v>33.333333333333336</v>
      </c>
      <c r="S3" s="5">
        <f>F3*L3/100*R3</f>
        <v>1083.3333333333335</v>
      </c>
      <c r="T3" s="5">
        <f>F3*N3/100*R3</f>
        <v>541.66666666666674</v>
      </c>
      <c r="U3" s="5">
        <v>41.2</v>
      </c>
      <c r="V3" s="5">
        <f>F3*L3/100*U3</f>
        <v>1339</v>
      </c>
      <c r="W3" s="5">
        <f>F3*N3/100*U3</f>
        <v>669.5</v>
      </c>
    </row>
    <row r="4" spans="1:23" x14ac:dyDescent="0.3">
      <c r="A4" s="2" t="s">
        <v>42</v>
      </c>
      <c r="B4" s="2" t="s">
        <v>6</v>
      </c>
      <c r="C4" s="2" t="s">
        <v>3</v>
      </c>
      <c r="D4" s="2" t="s">
        <v>10</v>
      </c>
      <c r="E4" s="2" t="s">
        <v>11</v>
      </c>
      <c r="F4" s="2">
        <v>6.1</v>
      </c>
      <c r="G4" s="2" t="s">
        <v>38</v>
      </c>
      <c r="H4" s="4">
        <v>930000</v>
      </c>
      <c r="I4" s="4">
        <v>117025</v>
      </c>
      <c r="J4" s="4">
        <v>118525</v>
      </c>
      <c r="K4" s="4">
        <f t="shared" ref="K4:K6" si="0">J4-I4</f>
        <v>1500</v>
      </c>
      <c r="L4" s="4">
        <v>1300</v>
      </c>
      <c r="M4" s="3">
        <f>L4/K4</f>
        <v>0.8666666666666667</v>
      </c>
      <c r="N4" s="4">
        <v>200</v>
      </c>
      <c r="O4" s="3">
        <f t="shared" ref="O4:O5" si="1">N4/K4</f>
        <v>0.13333333333333333</v>
      </c>
      <c r="P4" s="8">
        <v>2100</v>
      </c>
      <c r="Q4" s="2">
        <v>65</v>
      </c>
      <c r="R4" s="5">
        <f t="shared" ref="R4:R5" si="2">P4/Q4</f>
        <v>32.307692307692307</v>
      </c>
      <c r="S4" s="5">
        <f t="shared" ref="S4:S5" si="3">F4*L4/100*R4</f>
        <v>2562</v>
      </c>
      <c r="T4" s="5">
        <f>F4*N4/100*R4</f>
        <v>394.15384615384613</v>
      </c>
      <c r="U4" s="5">
        <v>44.1</v>
      </c>
      <c r="V4" s="5">
        <f>F4*L4/100*U4</f>
        <v>3497.13</v>
      </c>
      <c r="W4" s="5">
        <f t="shared" ref="W4:W5" si="4">F4*N4/100*U4</f>
        <v>538.02</v>
      </c>
    </row>
    <row r="5" spans="1:23" x14ac:dyDescent="0.3">
      <c r="A5" s="2" t="s">
        <v>42</v>
      </c>
      <c r="B5" s="2" t="s">
        <v>7</v>
      </c>
      <c r="C5" s="2" t="s">
        <v>4</v>
      </c>
      <c r="D5" s="2" t="s">
        <v>8</v>
      </c>
      <c r="E5" s="2" t="s">
        <v>27</v>
      </c>
      <c r="F5" s="2">
        <v>7.2</v>
      </c>
      <c r="G5" s="2" t="s">
        <v>38</v>
      </c>
      <c r="H5" s="4">
        <v>570000</v>
      </c>
      <c r="I5" s="4">
        <v>71380</v>
      </c>
      <c r="J5" s="4">
        <v>72280</v>
      </c>
      <c r="K5" s="4">
        <f t="shared" si="0"/>
        <v>900</v>
      </c>
      <c r="L5" s="4">
        <v>300</v>
      </c>
      <c r="M5" s="3">
        <f>L5/K5</f>
        <v>0.33333333333333331</v>
      </c>
      <c r="N5" s="4">
        <v>600</v>
      </c>
      <c r="O5" s="3">
        <f t="shared" si="1"/>
        <v>0.66666666666666663</v>
      </c>
      <c r="P5" s="8">
        <v>1100</v>
      </c>
      <c r="Q5" s="2">
        <v>39</v>
      </c>
      <c r="R5" s="5">
        <f t="shared" si="2"/>
        <v>28.205128205128204</v>
      </c>
      <c r="S5" s="5">
        <f t="shared" si="3"/>
        <v>609.23076923076928</v>
      </c>
      <c r="T5" s="5">
        <f>F5*N5/100*R5</f>
        <v>1218.4615384615386</v>
      </c>
      <c r="U5" s="5">
        <v>41.2</v>
      </c>
      <c r="V5" s="5">
        <f>F5*L5/100*U5</f>
        <v>889.92000000000007</v>
      </c>
      <c r="W5" s="5">
        <f t="shared" si="4"/>
        <v>1779.8400000000001</v>
      </c>
    </row>
    <row r="6" spans="1:23" x14ac:dyDescent="0.3">
      <c r="A6" s="2" t="s">
        <v>38</v>
      </c>
      <c r="B6" s="2" t="s">
        <v>43</v>
      </c>
      <c r="C6" s="2" t="s">
        <v>44</v>
      </c>
      <c r="D6" s="2" t="s">
        <v>45</v>
      </c>
      <c r="E6" s="2" t="s">
        <v>11</v>
      </c>
      <c r="F6" s="2">
        <v>6.2</v>
      </c>
      <c r="G6" s="2" t="s">
        <v>38</v>
      </c>
      <c r="H6" s="4">
        <v>950000</v>
      </c>
      <c r="I6" s="4">
        <v>128765</v>
      </c>
      <c r="J6" s="4">
        <v>130782</v>
      </c>
      <c r="K6" s="4">
        <f t="shared" si="0"/>
        <v>2017</v>
      </c>
      <c r="L6" s="4" t="s">
        <v>46</v>
      </c>
      <c r="M6" s="2" t="s">
        <v>46</v>
      </c>
      <c r="N6" s="4" t="s">
        <v>46</v>
      </c>
      <c r="O6" s="2" t="s">
        <v>46</v>
      </c>
      <c r="P6" s="8" t="s">
        <v>46</v>
      </c>
      <c r="Q6" s="2" t="s">
        <v>46</v>
      </c>
      <c r="R6" s="2" t="s">
        <v>46</v>
      </c>
      <c r="S6" s="2" t="s">
        <v>46</v>
      </c>
      <c r="T6" s="7" t="s">
        <v>46</v>
      </c>
      <c r="U6" s="5" t="s">
        <v>46</v>
      </c>
      <c r="V6" s="5" t="s">
        <v>46</v>
      </c>
      <c r="W6" s="5" t="s">
        <v>46</v>
      </c>
    </row>
    <row r="7" spans="1:23" x14ac:dyDescent="0.3">
      <c r="A7" s="2"/>
      <c r="B7" s="2"/>
      <c r="C7" s="2"/>
      <c r="D7" s="2"/>
      <c r="E7" s="2"/>
      <c r="F7" s="2"/>
      <c r="G7" s="2"/>
      <c r="H7" s="2"/>
      <c r="I7" s="4"/>
      <c r="J7" s="4"/>
      <c r="K7" s="4"/>
      <c r="L7" s="4"/>
      <c r="M7" s="2"/>
      <c r="N7" s="4"/>
      <c r="O7" s="2"/>
      <c r="P7" s="8"/>
      <c r="Q7" s="2"/>
      <c r="R7" s="2"/>
      <c r="S7" s="2"/>
      <c r="T7" s="7"/>
      <c r="U7" s="5"/>
      <c r="V7" s="5"/>
      <c r="W7" s="5"/>
    </row>
    <row r="8" spans="1:23" x14ac:dyDescent="0.3">
      <c r="A8" s="2"/>
      <c r="B8" s="2"/>
      <c r="C8" s="2"/>
      <c r="D8" s="2"/>
      <c r="E8" s="2"/>
      <c r="F8" s="2"/>
      <c r="G8" s="2"/>
      <c r="H8" s="2"/>
      <c r="I8" s="4"/>
      <c r="J8" s="4"/>
      <c r="K8" s="4"/>
      <c r="L8" s="4"/>
      <c r="M8" s="2"/>
      <c r="N8" s="4"/>
      <c r="O8" s="2"/>
      <c r="P8" s="8"/>
      <c r="Q8" s="2"/>
      <c r="R8" s="2"/>
      <c r="S8" s="2"/>
      <c r="T8" s="7"/>
      <c r="U8" s="5"/>
      <c r="V8" s="5"/>
      <c r="W8" s="5"/>
    </row>
    <row r="9" spans="1:23" x14ac:dyDescent="0.3">
      <c r="A9" s="2"/>
      <c r="B9" s="2"/>
      <c r="C9" s="2"/>
      <c r="D9" s="2"/>
      <c r="E9" s="2"/>
      <c r="F9" s="2"/>
      <c r="G9" s="2"/>
      <c r="H9" s="2"/>
      <c r="I9" s="4"/>
      <c r="J9" s="4"/>
      <c r="K9" s="4"/>
      <c r="L9" s="4"/>
      <c r="M9" s="2"/>
      <c r="N9" s="4"/>
      <c r="O9" s="2"/>
      <c r="P9" s="8"/>
      <c r="Q9" s="2"/>
      <c r="R9" s="2"/>
      <c r="S9" s="2"/>
      <c r="T9" s="7"/>
      <c r="U9" s="5"/>
      <c r="V9" s="5"/>
      <c r="W9" s="5"/>
    </row>
  </sheetData>
  <autoFilter ref="A2:W9" xr:uid="{00000000-0001-0000-0000-000000000000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1828-16C1-4C57-83C9-583323C9CC6F}">
  <dimension ref="A1:J10"/>
  <sheetViews>
    <sheetView zoomScaleNormal="100" workbookViewId="0">
      <selection activeCell="J20" sqref="J20"/>
    </sheetView>
  </sheetViews>
  <sheetFormatPr defaultRowHeight="14.4" x14ac:dyDescent="0.3"/>
  <cols>
    <col min="1" max="1" width="11.109375" bestFit="1" customWidth="1"/>
    <col min="2" max="2" width="12.77734375" bestFit="1" customWidth="1"/>
    <col min="3" max="3" width="20.5546875" bestFit="1" customWidth="1"/>
    <col min="4" max="4" width="17.77734375" bestFit="1" customWidth="1"/>
    <col min="5" max="5" width="23.77734375" bestFit="1" customWidth="1"/>
    <col min="6" max="6" width="25.21875" bestFit="1" customWidth="1"/>
    <col min="7" max="7" width="23.21875" bestFit="1" customWidth="1"/>
    <col min="8" max="8" width="24" bestFit="1" customWidth="1"/>
    <col min="9" max="9" width="25.109375" bestFit="1" customWidth="1"/>
    <col min="10" max="10" width="23" bestFit="1" customWidth="1"/>
  </cols>
  <sheetData>
    <row r="1" spans="1:10" x14ac:dyDescent="0.3">
      <c r="A1" s="13" t="s">
        <v>78</v>
      </c>
      <c r="B1" s="13" t="s">
        <v>79</v>
      </c>
      <c r="C1" s="13" t="s">
        <v>80</v>
      </c>
      <c r="D1" s="13" t="s">
        <v>81</v>
      </c>
      <c r="E1" s="13" t="s">
        <v>82</v>
      </c>
      <c r="F1" s="13" t="s">
        <v>83</v>
      </c>
      <c r="G1" s="13" t="s">
        <v>66</v>
      </c>
      <c r="H1" s="13" t="s">
        <v>68</v>
      </c>
      <c r="I1" s="13" t="s">
        <v>74</v>
      </c>
      <c r="J1" s="13" t="s">
        <v>84</v>
      </c>
    </row>
    <row r="2" spans="1:10" ht="57.6" x14ac:dyDescent="0.3">
      <c r="A2" s="10" t="s">
        <v>28</v>
      </c>
      <c r="B2" s="10" t="s">
        <v>29</v>
      </c>
      <c r="C2" s="10" t="s">
        <v>50</v>
      </c>
      <c r="D2" s="10" t="s">
        <v>51</v>
      </c>
      <c r="E2" s="11" t="s">
        <v>30</v>
      </c>
      <c r="F2" s="11" t="s">
        <v>49</v>
      </c>
      <c r="G2" s="11" t="s">
        <v>14</v>
      </c>
      <c r="H2" s="11" t="s">
        <v>15</v>
      </c>
      <c r="I2" s="11" t="s">
        <v>31</v>
      </c>
      <c r="J2" s="11" t="s">
        <v>32</v>
      </c>
    </row>
    <row r="3" spans="1:10" x14ac:dyDescent="0.3">
      <c r="A3" s="2" t="s">
        <v>33</v>
      </c>
      <c r="B3" s="2" t="s">
        <v>34</v>
      </c>
      <c r="C3" s="12" t="s">
        <v>52</v>
      </c>
      <c r="D3" s="2">
        <v>1280578</v>
      </c>
      <c r="E3" s="4">
        <f>IF('Přehled po vozidlech '!G3="Ne",'Přehled po vozidlech '!H3*0.01,'Přehled po vozidlech '!H3*0.005)</f>
        <v>6500</v>
      </c>
      <c r="F3" s="4">
        <v>750</v>
      </c>
      <c r="G3" s="4">
        <v>500</v>
      </c>
      <c r="H3" s="4">
        <v>250</v>
      </c>
      <c r="I3" s="5">
        <f>'Přehled po vozidlech '!F3*'Přehled po zaměstnancích'!H3/100*'Přehled po vozidlech '!R3</f>
        <v>541.66666666666674</v>
      </c>
      <c r="J3" s="5">
        <f>'Přehled po vozidlech '!F3*'Přehled po zaměstnancích'!H3/100*'Přehled po vozidlech '!U3</f>
        <v>669.5</v>
      </c>
    </row>
    <row r="4" spans="1:10" x14ac:dyDescent="0.3">
      <c r="A4" s="2" t="s">
        <v>35</v>
      </c>
      <c r="B4" s="2" t="s">
        <v>40</v>
      </c>
      <c r="C4" s="12" t="s">
        <v>53</v>
      </c>
      <c r="D4" s="2">
        <v>3812390</v>
      </c>
      <c r="E4" s="4">
        <f>IF('Přehled po vozidlech '!G4="Ne",'Přehled po vozidlech '!H4*0.01,'Přehled po vozidlech '!H4*0.005)</f>
        <v>9300</v>
      </c>
      <c r="F4" s="4">
        <v>1500</v>
      </c>
      <c r="G4" s="4">
        <v>1300</v>
      </c>
      <c r="H4" s="4">
        <v>200</v>
      </c>
      <c r="I4" s="5">
        <f>'Přehled po vozidlech '!F4*'Přehled po zaměstnancích'!H4/100*'Přehled po vozidlech '!R4</f>
        <v>394.15384615384613</v>
      </c>
      <c r="J4" s="5">
        <f>'Přehled po vozidlech '!F4*'Přehled po zaměstnancích'!H4/100*'Přehled po vozidlech '!U4</f>
        <v>538.02</v>
      </c>
    </row>
    <row r="5" spans="1:10" x14ac:dyDescent="0.3">
      <c r="A5" s="2" t="s">
        <v>36</v>
      </c>
      <c r="B5" s="2" t="s">
        <v>37</v>
      </c>
      <c r="C5" s="12" t="s">
        <v>54</v>
      </c>
      <c r="D5" s="2">
        <v>2900843</v>
      </c>
      <c r="E5" s="4">
        <f>IF('Přehled po vozidlech '!G5="Ne",'Přehled po vozidlech '!H5*0.01,'Přehled po vozidlech '!H5*0.005)</f>
        <v>5700</v>
      </c>
      <c r="F5" s="4">
        <v>900</v>
      </c>
      <c r="G5" s="4">
        <v>300</v>
      </c>
      <c r="H5" s="4">
        <v>600</v>
      </c>
      <c r="I5" s="5">
        <f>'Přehled po vozidlech '!F5*'Přehled po zaměstnancích'!H5/100*'Přehled po vozidlech '!R5</f>
        <v>1218.4615384615386</v>
      </c>
      <c r="J5" s="5">
        <f>'Přehled po vozidlech '!F5*'Přehled po zaměstnancích'!H5/100*'Přehled po vozidlech '!U5</f>
        <v>1779.8400000000001</v>
      </c>
    </row>
    <row r="6" spans="1:10" x14ac:dyDescent="0.3">
      <c r="A6" s="2"/>
      <c r="B6" s="2"/>
      <c r="C6" s="2"/>
      <c r="D6" s="2"/>
      <c r="E6" s="4"/>
      <c r="F6" s="4"/>
      <c r="G6" s="4"/>
      <c r="H6" s="4"/>
      <c r="I6" s="7"/>
      <c r="J6" s="5"/>
    </row>
    <row r="7" spans="1:10" x14ac:dyDescent="0.3">
      <c r="A7" s="2"/>
      <c r="B7" s="2"/>
      <c r="C7" s="2"/>
      <c r="D7" s="2"/>
      <c r="E7" s="4"/>
      <c r="F7" s="4"/>
      <c r="G7" s="4"/>
      <c r="H7" s="4"/>
      <c r="I7" s="7"/>
      <c r="J7" s="5"/>
    </row>
    <row r="8" spans="1:10" x14ac:dyDescent="0.3">
      <c r="A8" s="2"/>
      <c r="B8" s="2"/>
      <c r="C8" s="2"/>
      <c r="D8" s="2"/>
      <c r="E8" s="4"/>
      <c r="F8" s="4"/>
      <c r="G8" s="4"/>
      <c r="H8" s="4"/>
      <c r="I8" s="7"/>
      <c r="J8" s="5"/>
    </row>
    <row r="9" spans="1:10" x14ac:dyDescent="0.3">
      <c r="A9" s="2"/>
      <c r="B9" s="2"/>
      <c r="C9" s="2"/>
      <c r="D9" s="2"/>
      <c r="E9" s="4"/>
      <c r="F9" s="4"/>
      <c r="G9" s="4"/>
      <c r="H9" s="4"/>
      <c r="I9" s="7"/>
      <c r="J9" s="5"/>
    </row>
    <row r="10" spans="1:10" x14ac:dyDescent="0.3">
      <c r="A10" s="9"/>
      <c r="B10" s="9"/>
      <c r="C10" s="9"/>
      <c r="D10" s="9"/>
      <c r="E10" s="9"/>
      <c r="F10" s="9"/>
      <c r="G10" s="9"/>
      <c r="H10" s="9"/>
      <c r="I10" s="9"/>
      <c r="J10" s="9"/>
    </row>
  </sheetData>
  <autoFilter ref="A2:J9" xr:uid="{00000000-0001-0000-0000-000000000000}"/>
  <hyperlinks>
    <hyperlink ref="C3" r:id="rId1" xr:uid="{C927F52A-B0ED-400C-A0A2-2D6FEA39E5B8}"/>
    <hyperlink ref="C4" r:id="rId2" xr:uid="{24BD6E4B-B86B-4FF8-B9F4-FE5E7B3E4B4D}"/>
    <hyperlink ref="C5" r:id="rId3" xr:uid="{247E6575-306F-4A23-A821-2142350EADFF}"/>
  </hyperlinks>
  <pageMargins left="0.7" right="0.7" top="0.75" bottom="0.75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po vozidlech </vt:lpstr>
      <vt:lpstr>Přehled po zaměstnancích</vt:lpstr>
      <vt:lpstr>'Přehled po zaměstnancích'!_FiltrDatabaze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Dzmitry Famin</dc:creator>
  <cp:lastModifiedBy>Dzmitry Famin</cp:lastModifiedBy>
  <dcterms:created xsi:type="dcterms:W3CDTF">2015-06-05T18:19:34Z</dcterms:created>
  <dcterms:modified xsi:type="dcterms:W3CDTF">2023-09-13T08:23:16Z</dcterms:modified>
</cp:coreProperties>
</file>